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Z:\00_servizioacquisti\SERVIZIOACQUISTI\GARE\2025\CONSIP\SDA\SDA_CR E VIGILANZA\Documentazione amministrativa\Allegati\"/>
    </mc:Choice>
  </mc:AlternateContent>
  <xr:revisionPtr revIDLastSave="0" documentId="13_ncr:1_{53F4B8C2-E9A2-4FA4-9E25-DFE015BFDBBD}" xr6:coauthVersionLast="47" xr6:coauthVersionMax="47" xr10:uidLastSave="{00000000-0000-0000-0000-000000000000}"/>
  <bookViews>
    <workbookView xWindow="-110" yWindow="-110" windowWidth="19420" windowHeight="10420" activeTab="1" xr2:uid="{3EB630DD-AC9E-4AC1-80C5-E6D3C8967BF0}"/>
  </bookViews>
  <sheets>
    <sheet name="ISTRUZIONE PER LA COMPILAZIONE" sheetId="3" r:id="rId1"/>
    <sheet name="DETTAGLIO OFFERTA ECONOMICA"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3" i="2" l="1"/>
  <c r="F35" i="2" s="1"/>
  <c r="E24" i="2" l="1"/>
  <c r="E27" i="2"/>
  <c r="C27" i="2"/>
  <c r="E26" i="2"/>
  <c r="C26" i="2"/>
  <c r="E23" i="2"/>
  <c r="C23" i="2"/>
  <c r="D27" i="2"/>
  <c r="B27" i="2"/>
  <c r="F27" i="2" l="1"/>
  <c r="G27" i="2"/>
  <c r="D26" i="2"/>
  <c r="G26" i="2"/>
  <c r="B26" i="2"/>
  <c r="E25" i="2"/>
  <c r="D25" i="2"/>
  <c r="B25" i="2"/>
  <c r="C25" i="2"/>
  <c r="D24" i="2"/>
  <c r="C24" i="2"/>
  <c r="B24" i="2"/>
  <c r="D23" i="2"/>
  <c r="B23" i="2"/>
  <c r="F25" i="2" l="1"/>
  <c r="B28" i="2"/>
  <c r="D28" i="2"/>
  <c r="F24" i="2"/>
  <c r="F26" i="2"/>
  <c r="E28" i="2"/>
  <c r="G23" i="2"/>
  <c r="C28" i="2"/>
  <c r="G24" i="2"/>
  <c r="G25" i="2"/>
  <c r="F23" i="2"/>
  <c r="F28" i="2" l="1"/>
  <c r="G28" i="2"/>
  <c r="G33" i="2" s="1"/>
  <c r="G35" i="2" s="1"/>
</calcChain>
</file>

<file path=xl/sharedStrings.xml><?xml version="1.0" encoding="utf-8"?>
<sst xmlns="http://schemas.openxmlformats.org/spreadsheetml/2006/main" count="65" uniqueCount="52">
  <si>
    <t>BASE D'ASTA 3 ANNI</t>
  </si>
  <si>
    <t>BASE D'ASTA OPZIONE DURATA</t>
  </si>
  <si>
    <t>OFFERTA 3 ANNI</t>
  </si>
  <si>
    <t>OFFERTA OPZIONE DURATA</t>
  </si>
  <si>
    <t>OFFERTA 6 ANNI</t>
  </si>
  <si>
    <t>DESCRIZIONE SERVIZIO</t>
  </si>
  <si>
    <t>MODALITA' DI RENDICONTAZIONE</t>
  </si>
  <si>
    <t>TIPOLOGIA PREZZO</t>
  </si>
  <si>
    <t xml:space="preserve">PREZZO A BASE D'ASTA </t>
  </si>
  <si>
    <t>Vigilanza fissa - Gestione di postazione locale di comando e di controllo</t>
  </si>
  <si>
    <t>Ore uomo erogate</t>
  </si>
  <si>
    <t>€/ora</t>
  </si>
  <si>
    <t>Attività complementari di sicurezza: serivizio di remotizzazione allarmi</t>
  </si>
  <si>
    <t>Periodo di esecuzione (normalmente mensile)</t>
  </si>
  <si>
    <t>Numero di interventi</t>
  </si>
  <si>
    <t>€/intervento</t>
  </si>
  <si>
    <t>Vigilanza ispettiva</t>
  </si>
  <si>
    <t>Numero ispezioni</t>
  </si>
  <si>
    <t>€/ispezione</t>
  </si>
  <si>
    <t>Tipologia 1</t>
  </si>
  <si>
    <t>Durata: 435 minuti</t>
  </si>
  <si>
    <t>Durata: 480 minuti</t>
  </si>
  <si>
    <t>Tipologia 2</t>
  </si>
  <si>
    <t>Durata: 10 minuti</t>
  </si>
  <si>
    <t>Durata: 15 minuti</t>
  </si>
  <si>
    <t>Durata: 20 minuti</t>
  </si>
  <si>
    <t>Durata: 60 minuti</t>
  </si>
  <si>
    <t>Telesorveglianza con intervento presso l’obiettivo</t>
  </si>
  <si>
    <t>Canone mensile</t>
  </si>
  <si>
    <t>Numero di interventi (ulteriori rispetto a quelli compresi nel canone</t>
  </si>
  <si>
    <t xml:space="preserve">Servizio d'ordine </t>
  </si>
  <si>
    <t>PREZZO OFFERTO</t>
  </si>
  <si>
    <t>Soluzione tecnologie migliorative</t>
  </si>
  <si>
    <t>Periodo di esecuzione (annuale)</t>
  </si>
  <si>
    <t>€/anno</t>
  </si>
  <si>
    <t>BASE D'ASTA 
6 ANNI</t>
  </si>
  <si>
    <t>Canonne mensile/impianto</t>
  </si>
  <si>
    <t>Totale soggetto a ribasso</t>
  </si>
  <si>
    <t>Importo a consumo (par. 9 capitolato tecnico)</t>
  </si>
  <si>
    <t>Art. 60 D.lgs. 36/23</t>
  </si>
  <si>
    <t>Art. 120 co. 11 D.lgs. 36/2023 (proroga tecnica)</t>
  </si>
  <si>
    <t>OPERATORE ECONOMICO</t>
  </si>
  <si>
    <t>LEGALE RAPPRESENTANTE FIRMATARIO</t>
  </si>
  <si>
    <t>Oneri della sicurezza per rischi derivanti da interferenza non soggetti a ribasso</t>
  </si>
  <si>
    <t>COSTI DELLA MANODOPERA</t>
  </si>
  <si>
    <t>Costi della manodopera individuati dall'operatore economico</t>
  </si>
  <si>
    <t>Costi della manodopera individuati dalla stazione appaltante (su contratto 72 mesi)</t>
  </si>
  <si>
    <t>Offerta comprensiva degli oneri della sicurezza per rischi da interferenza non soggetti a ribasso</t>
  </si>
  <si>
    <t>Art. 120 co. 9 D.lgs. 36/23 (quinto d'obbligo)</t>
  </si>
  <si>
    <t>Valore offerto (da indicare a sistema)</t>
  </si>
  <si>
    <t xml:space="preserve">
APPALTO SPECIFICO INDETTO DEL POLITECNICO DI MILANO PER L’AFFIDAMENTO DI SERVIZI DI CONTROL ROOM E VIGILANZA NELL’AMBITO SISTEMA DINAMICO DI ACQUISIZIONE DELLA PUBBLICA AMMINISTRAZIONE PER I SERVIZI DI VIGILANZA - CIG B728EB2936
ALLEGATO N. 4 AL CAPITOLATO D'ONERI - DETTAGLIO OFFERTA ECONOMICA 
</t>
  </si>
  <si>
    <r>
      <t xml:space="preserve">
</t>
    </r>
    <r>
      <rPr>
        <b/>
        <u/>
        <sz val="10"/>
        <color rgb="FFFF0000"/>
        <rFont val="Manrope"/>
      </rPr>
      <t xml:space="preserve">ISTRUZIONI PER LA COMPILAZIONE
</t>
    </r>
    <r>
      <rPr>
        <sz val="10"/>
        <color theme="1"/>
        <rFont val="Manrope"/>
      </rPr>
      <t xml:space="preserve">
1. È necessario compilare solo le celle colorate in giallo
2. Nella cella unita B3-G3 indicare la denominazione dell’operatore economico partecipante
3. Nella cella unita B4-G4 indicare il nome e cognome del firmatario dell’offerta
4. Nelle celle gialle della colonna G (da G7 a G19) indicare i prezzi unitari dell’offerta (importi ribassabili)
5. Il file si compilerà in automatico e il risultato della cella verde G33 sarà il valore totale dell’offerta che dovrà essere indicato a sistema nel campo "Valore offerto" (il valore corrisponde all’importo totale del contratto di 72 mesi così composto: valore per 36 mesi di contratto ribassabile, valore dell’opzione di proroga di ulteriori 36 mesi ribassabile, valore delle ulteriori voci non ribassabili (importo a consumo ex par. 9 del capitolato d’oneri, quinto d’obbligo ex art. 120 co. 9 D.lgs. 36/2023, revisione prezzi ex art. 60 d.lgs. 36/2023, proroga tecnica ex art. 120 co. 11 d.lgs. 36/2023).</t>
    </r>
    <r>
      <rPr>
        <b/>
        <u/>
        <sz val="10"/>
        <color theme="1"/>
        <rFont val="Manrope"/>
      </rPr>
      <t xml:space="preserve"> </t>
    </r>
    <r>
      <rPr>
        <b/>
        <u/>
        <sz val="10"/>
        <color rgb="FFFF0000"/>
        <rFont val="Manrope"/>
      </rPr>
      <t>In caso di importi non congruenti tra quello inserito e sistema e quello risultante dal "Dettaglio offerta economica" ottenuto compilando il presente foglio di calcolo prevarrà quest'ultimo.</t>
    </r>
    <r>
      <rPr>
        <sz val="10"/>
        <color theme="1"/>
        <rFont val="Manrope"/>
      </rPr>
      <t xml:space="preserve">
6. La cella G33 comprende il valore totale oltre agli oneri della sicurezza per rischi da interferenza non soggetti a ribasso che verranno sommati successivamente e pertanto non dovranno essere indicati nell’importo inserito a sistema dall’operatore economico nel campo "Valore offerto".
7. Gli importi inseriti possono essere indicati fino alla seconda cifra decimale, il valore finale della cella G33 sarà comunque automaticamente arrotondato alla seconda cifra decimale. 
8. Nella cella B39 devono essere obbligatoriamente indicati i costi della manodopera, che dovranno corrispondere a quelli indicati a sistema. </t>
    </r>
    <r>
      <rPr>
        <b/>
        <u/>
        <sz val="10"/>
        <color rgb="FFFF0000"/>
        <rFont val="Manrope"/>
      </rPr>
      <t>Nell'ipotesi in cui l'importo indicato a sistema non sia congruente a quello indicato nel presente foglio di calcolo e risultante dall'allegato  "Dettaglio offerta economica"prevarrà quest'ultimo.</t>
    </r>
    <r>
      <rPr>
        <sz val="10"/>
        <color theme="1"/>
        <rFont val="Manrope"/>
      </rPr>
      <t xml:space="preserve">
9. Il documento dovrà essere convertito in .pdf, sottoscritto digitalmente e allegato all’offerta economica.
10. Tutti gli importi si intendono espressi in €uro e senza I.V.A.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</si>
</sst>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2]\ #,##0.00;[Red]\-[$€-2]\ #,##0.00"/>
    <numFmt numFmtId="165" formatCode="_-* #,##0.00000\ &quot;€&quot;_-;\-* #,##0.00000\ &quot;€&quot;_-;_-* &quot;-&quot;??\ &quot;€&quot;_-;_-@_-"/>
  </numFmts>
  <fonts count="12" x14ac:knownFonts="1">
    <font>
      <sz val="11"/>
      <color theme="1"/>
      <name val="Calibri"/>
      <family val="2"/>
      <scheme val="minor"/>
    </font>
    <font>
      <sz val="11"/>
      <color theme="1"/>
      <name val="Calibri"/>
      <family val="2"/>
      <scheme val="minor"/>
    </font>
    <font>
      <b/>
      <sz val="9"/>
      <color theme="1"/>
      <name val="Manrope"/>
    </font>
    <font>
      <sz val="9"/>
      <color theme="1"/>
      <name val="Manrope"/>
    </font>
    <font>
      <b/>
      <sz val="11"/>
      <color theme="1"/>
      <name val="Calibri"/>
      <family val="2"/>
      <scheme val="minor"/>
    </font>
    <font>
      <b/>
      <sz val="12"/>
      <color theme="1"/>
      <name val="Manrope"/>
    </font>
    <font>
      <b/>
      <sz val="11"/>
      <color theme="1"/>
      <name val="Manrope"/>
    </font>
    <font>
      <sz val="11"/>
      <color theme="1"/>
      <name val="Manrope"/>
    </font>
    <font>
      <sz val="10"/>
      <color theme="1"/>
      <name val="Manrope"/>
    </font>
    <font>
      <b/>
      <u/>
      <sz val="10"/>
      <color theme="1"/>
      <name val="Manrope"/>
    </font>
    <font>
      <b/>
      <u/>
      <sz val="10"/>
      <color rgb="FFFF0000"/>
      <name val="Manrope"/>
    </font>
    <font>
      <b/>
      <sz val="9"/>
      <color rgb="FFFF0000"/>
      <name val="Manrope"/>
    </font>
  </fonts>
  <fills count="7">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0" tint="-4.9989318521683403E-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rgb="FFFF0000"/>
      </left>
      <right style="medium">
        <color rgb="FFFF0000"/>
      </right>
      <top style="medium">
        <color rgb="FFFF0000"/>
      </top>
      <bottom style="medium">
        <color rgb="FFFF0000"/>
      </bottom>
      <diagonal/>
    </border>
  </borders>
  <cellStyleXfs count="2">
    <xf numFmtId="0" fontId="0" fillId="0" borderId="0"/>
    <xf numFmtId="44" fontId="1" fillId="0" borderId="0" applyFont="0" applyFill="0" applyBorder="0" applyAlignment="0" applyProtection="0"/>
  </cellStyleXfs>
  <cellXfs count="93">
    <xf numFmtId="0" fontId="0" fillId="0" borderId="0" xfId="0"/>
    <xf numFmtId="0" fontId="7" fillId="2" borderId="7" xfId="0" applyFont="1" applyFill="1" applyBorder="1" applyAlignment="1" applyProtection="1">
      <alignment horizontal="center"/>
      <protection locked="0"/>
    </xf>
    <xf numFmtId="0" fontId="7" fillId="2" borderId="8" xfId="0" applyFont="1" applyFill="1" applyBorder="1" applyAlignment="1" applyProtection="1">
      <alignment horizontal="center"/>
      <protection locked="0"/>
    </xf>
    <xf numFmtId="165" fontId="0" fillId="2" borderId="21" xfId="1" applyNumberFormat="1" applyFont="1" applyFill="1" applyBorder="1" applyProtection="1">
      <protection locked="0"/>
    </xf>
    <xf numFmtId="165" fontId="0" fillId="2" borderId="9" xfId="1" applyNumberFormat="1" applyFont="1" applyFill="1" applyBorder="1" applyProtection="1">
      <protection locked="0"/>
    </xf>
    <xf numFmtId="44" fontId="4" fillId="2" borderId="38" xfId="1" applyFont="1" applyFill="1" applyBorder="1" applyAlignment="1" applyProtection="1">
      <alignment vertical="center"/>
      <protection locked="0"/>
    </xf>
    <xf numFmtId="0" fontId="0" fillId="0" borderId="0" xfId="0" applyProtection="1"/>
    <xf numFmtId="0" fontId="5" fillId="0" borderId="6" xfId="0" applyFont="1" applyBorder="1" applyAlignment="1" applyProtection="1">
      <alignment horizontal="center" vertical="center" wrapText="1"/>
    </xf>
    <xf numFmtId="0" fontId="5" fillId="0" borderId="7" xfId="0" applyFont="1" applyBorder="1" applyAlignment="1" applyProtection="1">
      <alignment horizontal="center" vertical="center"/>
    </xf>
    <xf numFmtId="0" fontId="5" fillId="0" borderId="8" xfId="0" applyFont="1" applyBorder="1" applyAlignment="1" applyProtection="1">
      <alignment horizontal="center" vertical="center"/>
    </xf>
    <xf numFmtId="0" fontId="6" fillId="0" borderId="9" xfId="0" applyFont="1" applyBorder="1" applyAlignment="1" applyProtection="1">
      <alignment vertical="center"/>
    </xf>
    <xf numFmtId="0" fontId="2" fillId="3" borderId="9" xfId="0" applyFont="1" applyFill="1" applyBorder="1" applyAlignment="1" applyProtection="1">
      <alignment horizontal="center" vertical="center" wrapText="1"/>
    </xf>
    <xf numFmtId="0" fontId="2" fillId="3" borderId="6" xfId="0" applyFont="1" applyFill="1" applyBorder="1" applyAlignment="1" applyProtection="1">
      <alignment horizontal="center" vertical="center" wrapText="1"/>
    </xf>
    <xf numFmtId="0" fontId="2" fillId="3" borderId="7" xfId="0" applyFont="1" applyFill="1" applyBorder="1" applyAlignment="1" applyProtection="1">
      <alignment horizontal="center" vertical="center" wrapText="1"/>
    </xf>
    <xf numFmtId="0" fontId="2" fillId="3" borderId="8" xfId="0" applyFont="1" applyFill="1" applyBorder="1" applyAlignment="1" applyProtection="1">
      <alignment horizontal="center" vertical="center" wrapText="1"/>
    </xf>
    <xf numFmtId="0" fontId="2" fillId="3" borderId="20" xfId="0" applyFont="1" applyFill="1" applyBorder="1" applyAlignment="1" applyProtection="1">
      <alignment horizontal="center" vertical="center" wrapText="1"/>
    </xf>
    <xf numFmtId="0" fontId="3" fillId="0" borderId="10" xfId="0" applyFont="1" applyBorder="1" applyAlignment="1" applyProtection="1">
      <alignment horizontal="center" vertical="center" wrapText="1"/>
    </xf>
    <xf numFmtId="0" fontId="3" fillId="0" borderId="11" xfId="0" applyFont="1" applyBorder="1" applyAlignment="1" applyProtection="1">
      <alignment horizontal="center" vertical="center" wrapText="1"/>
    </xf>
    <xf numFmtId="165" fontId="2" fillId="0" borderId="24" xfId="1" applyNumberFormat="1" applyFont="1" applyBorder="1" applyAlignment="1" applyProtection="1">
      <alignment horizontal="center" vertical="center" wrapText="1"/>
    </xf>
    <xf numFmtId="165" fontId="2" fillId="0" borderId="11" xfId="1" applyNumberFormat="1" applyFont="1" applyBorder="1" applyAlignment="1" applyProtection="1">
      <alignment horizontal="center" vertical="center" wrapText="1"/>
    </xf>
    <xf numFmtId="165" fontId="2" fillId="0" borderId="12" xfId="1" applyNumberFormat="1" applyFont="1" applyBorder="1" applyAlignment="1" applyProtection="1">
      <alignment horizontal="center" vertical="center" wrapText="1"/>
    </xf>
    <xf numFmtId="0" fontId="3" fillId="0" borderId="13" xfId="0" applyFont="1" applyBorder="1" applyAlignment="1" applyProtection="1">
      <alignment horizontal="center" vertical="center" wrapText="1"/>
    </xf>
    <xf numFmtId="165" fontId="2" fillId="0" borderId="25" xfId="1" applyNumberFormat="1" applyFont="1" applyBorder="1" applyAlignment="1" applyProtection="1">
      <alignment horizontal="center" vertical="center" wrapText="1"/>
    </xf>
    <xf numFmtId="165" fontId="2" fillId="0" borderId="14" xfId="1" applyNumberFormat="1" applyFont="1" applyBorder="1" applyAlignment="1" applyProtection="1">
      <alignment horizontal="center" vertical="center" wrapText="1"/>
    </xf>
    <xf numFmtId="165" fontId="2" fillId="0" borderId="15" xfId="1" applyNumberFormat="1" applyFont="1" applyBorder="1" applyAlignment="1" applyProtection="1">
      <alignment horizontal="center" vertical="center" wrapText="1"/>
    </xf>
    <xf numFmtId="0" fontId="3" fillId="0" borderId="10" xfId="0" applyFont="1" applyBorder="1" applyAlignment="1" applyProtection="1">
      <alignment horizontal="center" vertical="center" wrapText="1"/>
    </xf>
    <xf numFmtId="0" fontId="3" fillId="0" borderId="0" xfId="0" applyFont="1" applyBorder="1" applyAlignment="1" applyProtection="1">
      <alignment horizontal="center" vertical="center" wrapText="1"/>
    </xf>
    <xf numFmtId="0" fontId="3" fillId="0" borderId="18" xfId="0" applyFont="1" applyBorder="1" applyAlignment="1" applyProtection="1">
      <alignment horizontal="center" vertical="center" wrapText="1"/>
    </xf>
    <xf numFmtId="0" fontId="3" fillId="0" borderId="34" xfId="0" applyFont="1" applyBorder="1" applyAlignment="1" applyProtection="1">
      <alignment horizontal="center" vertical="center" wrapText="1"/>
    </xf>
    <xf numFmtId="0" fontId="3" fillId="0" borderId="20" xfId="0" applyFont="1" applyBorder="1" applyAlignment="1" applyProtection="1">
      <alignment horizontal="center" vertical="center" wrapText="1"/>
    </xf>
    <xf numFmtId="164" fontId="3" fillId="0" borderId="28" xfId="0" applyNumberFormat="1" applyFont="1" applyBorder="1" applyAlignment="1" applyProtection="1">
      <alignment horizontal="center" vertical="center" wrapText="1"/>
    </xf>
    <xf numFmtId="164" fontId="3" fillId="0" borderId="16" xfId="0" applyNumberFormat="1" applyFont="1" applyBorder="1" applyAlignment="1" applyProtection="1">
      <alignment horizontal="center" vertical="center" wrapText="1"/>
    </xf>
    <xf numFmtId="165" fontId="2" fillId="0" borderId="17" xfId="1" applyNumberFormat="1" applyFont="1" applyBorder="1" applyAlignment="1" applyProtection="1">
      <alignment horizontal="center" vertical="center" wrapText="1"/>
    </xf>
    <xf numFmtId="0" fontId="3" fillId="0" borderId="37" xfId="0" applyFont="1" applyBorder="1" applyAlignment="1" applyProtection="1">
      <alignment horizontal="center" vertical="center" wrapText="1"/>
    </xf>
    <xf numFmtId="0" fontId="3" fillId="0" borderId="18" xfId="0" applyFont="1" applyBorder="1" applyAlignment="1" applyProtection="1">
      <alignment horizontal="center" vertical="center" wrapText="1"/>
    </xf>
    <xf numFmtId="164" fontId="3" fillId="0" borderId="2" xfId="0" applyNumberFormat="1" applyFont="1" applyBorder="1" applyAlignment="1" applyProtection="1">
      <alignment horizontal="center" vertical="center" wrapText="1"/>
    </xf>
    <xf numFmtId="164" fontId="3" fillId="0" borderId="35" xfId="0" applyNumberFormat="1" applyFont="1" applyBorder="1" applyAlignment="1" applyProtection="1">
      <alignment horizontal="center" vertical="center" wrapText="1"/>
    </xf>
    <xf numFmtId="165" fontId="2" fillId="0" borderId="36" xfId="1" applyNumberFormat="1" applyFont="1" applyBorder="1" applyAlignment="1" applyProtection="1">
      <alignment horizontal="center" vertical="center" wrapText="1"/>
    </xf>
    <xf numFmtId="0" fontId="3" fillId="0" borderId="22" xfId="0" applyFont="1" applyBorder="1" applyAlignment="1" applyProtection="1">
      <alignment horizontal="center" vertical="center" wrapText="1"/>
    </xf>
    <xf numFmtId="165" fontId="2" fillId="0" borderId="26" xfId="1" applyNumberFormat="1" applyFont="1" applyBorder="1" applyAlignment="1" applyProtection="1">
      <alignment horizontal="center" vertical="center" wrapText="1"/>
    </xf>
    <xf numFmtId="165" fontId="2" fillId="0" borderId="1" xfId="1" applyNumberFormat="1" applyFont="1" applyBorder="1" applyAlignment="1" applyProtection="1">
      <alignment horizontal="center" vertical="center" wrapText="1"/>
    </xf>
    <xf numFmtId="0" fontId="3" fillId="0" borderId="24" xfId="0" applyFont="1" applyBorder="1" applyAlignment="1" applyProtection="1">
      <alignment horizontal="center" vertical="center" wrapText="1"/>
    </xf>
    <xf numFmtId="165" fontId="2" fillId="0" borderId="14" xfId="1" applyNumberFormat="1" applyFont="1" applyBorder="1" applyAlignment="1" applyProtection="1">
      <alignment horizontal="right" vertical="center" wrapText="1"/>
    </xf>
    <xf numFmtId="165" fontId="2" fillId="0" borderId="15" xfId="1" applyNumberFormat="1" applyFont="1" applyBorder="1" applyAlignment="1" applyProtection="1">
      <alignment horizontal="right" vertical="center" wrapText="1"/>
    </xf>
    <xf numFmtId="0" fontId="3" fillId="0" borderId="25" xfId="0" applyFont="1" applyBorder="1" applyAlignment="1" applyProtection="1">
      <alignment horizontal="center" vertical="center" wrapText="1"/>
    </xf>
    <xf numFmtId="165" fontId="2" fillId="0" borderId="3" xfId="1" applyNumberFormat="1" applyFont="1" applyBorder="1" applyAlignment="1" applyProtection="1">
      <alignment horizontal="center" vertical="center" wrapText="1"/>
    </xf>
    <xf numFmtId="0" fontId="3" fillId="0" borderId="33" xfId="0" applyFont="1" applyBorder="1" applyAlignment="1" applyProtection="1">
      <alignment horizontal="center" vertical="center" wrapText="1"/>
    </xf>
    <xf numFmtId="0" fontId="3" fillId="0" borderId="19" xfId="0" applyFont="1" applyBorder="1" applyAlignment="1" applyProtection="1">
      <alignment horizontal="center" vertical="center" wrapText="1"/>
    </xf>
    <xf numFmtId="165" fontId="2" fillId="0" borderId="27" xfId="1" applyNumberFormat="1" applyFont="1" applyBorder="1" applyAlignment="1" applyProtection="1">
      <alignment horizontal="center" vertical="center" wrapText="1"/>
    </xf>
    <xf numFmtId="165" fontId="2" fillId="0" borderId="4" xfId="1" applyNumberFormat="1" applyFont="1" applyBorder="1" applyAlignment="1" applyProtection="1">
      <alignment horizontal="center" vertical="center" wrapText="1"/>
    </xf>
    <xf numFmtId="165" fontId="2" fillId="0" borderId="5" xfId="1" applyNumberFormat="1" applyFont="1" applyBorder="1" applyAlignment="1" applyProtection="1">
      <alignment horizontal="center" vertical="center" wrapText="1"/>
    </xf>
    <xf numFmtId="0" fontId="0" fillId="0" borderId="0" xfId="0" applyBorder="1" applyProtection="1"/>
    <xf numFmtId="0" fontId="2" fillId="3" borderId="6" xfId="0" applyFont="1" applyFill="1" applyBorder="1" applyAlignment="1" applyProtection="1">
      <alignment horizontal="center" vertical="center" wrapText="1"/>
    </xf>
    <xf numFmtId="0" fontId="2" fillId="3" borderId="7" xfId="0" applyFont="1" applyFill="1" applyBorder="1" applyAlignment="1" applyProtection="1">
      <alignment horizontal="center" vertical="center" wrapText="1"/>
    </xf>
    <xf numFmtId="0" fontId="3" fillId="0" borderId="21" xfId="0" applyFont="1" applyBorder="1" applyAlignment="1" applyProtection="1">
      <alignment horizontal="center" vertical="center" wrapText="1"/>
    </xf>
    <xf numFmtId="44" fontId="3" fillId="0" borderId="11" xfId="0" applyNumberFormat="1" applyFont="1" applyBorder="1" applyAlignment="1" applyProtection="1">
      <alignment vertical="center"/>
    </xf>
    <xf numFmtId="44" fontId="3" fillId="0" borderId="10" xfId="0" applyNumberFormat="1" applyFont="1" applyBorder="1" applyAlignment="1" applyProtection="1">
      <alignment vertical="center"/>
    </xf>
    <xf numFmtId="44" fontId="3" fillId="0" borderId="14" xfId="0" applyNumberFormat="1" applyFont="1" applyBorder="1" applyProtection="1"/>
    <xf numFmtId="44" fontId="3" fillId="0" borderId="22" xfId="0" applyNumberFormat="1" applyFont="1" applyBorder="1" applyProtection="1"/>
    <xf numFmtId="0" fontId="3" fillId="0" borderId="13" xfId="0" applyFont="1" applyBorder="1" applyAlignment="1" applyProtection="1">
      <alignment horizontal="center" vertical="center" wrapText="1"/>
    </xf>
    <xf numFmtId="44" fontId="3" fillId="0" borderId="23" xfId="0" applyNumberFormat="1" applyFont="1" applyBorder="1" applyProtection="1"/>
    <xf numFmtId="44" fontId="3" fillId="0" borderId="13" xfId="0" applyNumberFormat="1" applyFont="1" applyBorder="1" applyProtection="1"/>
    <xf numFmtId="0" fontId="3" fillId="0" borderId="9" xfId="0" applyFont="1" applyFill="1" applyBorder="1" applyAlignment="1" applyProtection="1">
      <alignment horizontal="center" vertical="center" wrapText="1"/>
    </xf>
    <xf numFmtId="44" fontId="3" fillId="0" borderId="7" xfId="0" applyNumberFormat="1" applyFont="1" applyBorder="1" applyProtection="1"/>
    <xf numFmtId="44" fontId="3" fillId="5" borderId="9" xfId="0" applyNumberFormat="1" applyFont="1" applyFill="1" applyBorder="1" applyProtection="1"/>
    <xf numFmtId="44" fontId="0" fillId="0" borderId="0" xfId="0" applyNumberFormat="1" applyProtection="1"/>
    <xf numFmtId="0" fontId="3" fillId="0" borderId="22" xfId="0" applyFont="1" applyFill="1" applyBorder="1" applyAlignment="1" applyProtection="1">
      <alignment horizontal="center" vertical="center" wrapText="1"/>
    </xf>
    <xf numFmtId="0" fontId="0" fillId="6" borderId="25" xfId="0" applyFill="1" applyBorder="1" applyAlignment="1" applyProtection="1">
      <alignment horizontal="center"/>
    </xf>
    <xf numFmtId="0" fontId="0" fillId="6" borderId="14" xfId="0" applyFill="1" applyBorder="1" applyAlignment="1" applyProtection="1">
      <alignment horizontal="center"/>
    </xf>
    <xf numFmtId="44" fontId="3" fillId="0" borderId="21" xfId="0" applyNumberFormat="1" applyFont="1" applyBorder="1" applyProtection="1"/>
    <xf numFmtId="44" fontId="0" fillId="6" borderId="25" xfId="1" applyFont="1" applyFill="1" applyBorder="1" applyAlignment="1" applyProtection="1">
      <alignment horizontal="center"/>
    </xf>
    <xf numFmtId="44" fontId="0" fillId="6" borderId="14" xfId="1" applyFont="1" applyFill="1" applyBorder="1" applyAlignment="1" applyProtection="1">
      <alignment horizontal="center"/>
    </xf>
    <xf numFmtId="0" fontId="3" fillId="0" borderId="13" xfId="0" applyFont="1" applyFill="1" applyBorder="1" applyAlignment="1" applyProtection="1">
      <alignment horizontal="center" vertical="center" wrapText="1"/>
    </xf>
    <xf numFmtId="0" fontId="0" fillId="6" borderId="34" xfId="0" applyFill="1" applyBorder="1" applyAlignment="1" applyProtection="1">
      <alignment horizontal="center"/>
    </xf>
    <xf numFmtId="0" fontId="0" fillId="6" borderId="23" xfId="0" applyFill="1" applyBorder="1" applyAlignment="1" applyProtection="1">
      <alignment horizontal="center"/>
    </xf>
    <xf numFmtId="0" fontId="11" fillId="0" borderId="41" xfId="0" applyFont="1" applyFill="1" applyBorder="1" applyAlignment="1" applyProtection="1">
      <alignment horizontal="center" vertical="center" wrapText="1"/>
    </xf>
    <xf numFmtId="0" fontId="0" fillId="6" borderId="7" xfId="0" applyFill="1" applyBorder="1" applyAlignment="1" applyProtection="1">
      <alignment horizontal="center"/>
    </xf>
    <xf numFmtId="44" fontId="3" fillId="0" borderId="6" xfId="0" applyNumberFormat="1" applyFont="1" applyBorder="1" applyProtection="1"/>
    <xf numFmtId="44" fontId="3" fillId="4" borderId="41" xfId="0" applyNumberFormat="1" applyFont="1" applyFill="1" applyBorder="1" applyProtection="1"/>
    <xf numFmtId="0" fontId="3" fillId="0" borderId="18" xfId="0" applyFont="1" applyFill="1" applyBorder="1" applyAlignment="1" applyProtection="1">
      <alignment horizontal="center" vertical="center" wrapText="1"/>
    </xf>
    <xf numFmtId="0" fontId="0" fillId="6" borderId="37" xfId="0" applyFill="1" applyBorder="1" applyAlignment="1" applyProtection="1">
      <alignment horizontal="center"/>
    </xf>
    <xf numFmtId="0" fontId="0" fillId="6" borderId="0" xfId="0" applyFill="1" applyBorder="1" applyAlignment="1" applyProtection="1">
      <alignment horizontal="center"/>
    </xf>
    <xf numFmtId="44" fontId="3" fillId="0" borderId="18" xfId="0" applyNumberFormat="1" applyFont="1" applyBorder="1" applyProtection="1"/>
    <xf numFmtId="0" fontId="3" fillId="0" borderId="29" xfId="0" applyFont="1" applyFill="1" applyBorder="1" applyAlignment="1" applyProtection="1">
      <alignment horizontal="center" vertical="center" wrapText="1"/>
    </xf>
    <xf numFmtId="0" fontId="0" fillId="6" borderId="40" xfId="0" applyFill="1" applyBorder="1" applyAlignment="1" applyProtection="1">
      <alignment horizontal="center"/>
    </xf>
    <xf numFmtId="0" fontId="0" fillId="6" borderId="32" xfId="0" applyFill="1" applyBorder="1" applyAlignment="1" applyProtection="1">
      <alignment horizontal="center"/>
    </xf>
    <xf numFmtId="44" fontId="3" fillId="0" borderId="30" xfId="0" applyNumberFormat="1" applyFont="1" applyBorder="1" applyProtection="1"/>
    <xf numFmtId="44" fontId="3" fillId="0" borderId="31" xfId="0" applyNumberFormat="1" applyFont="1" applyBorder="1" applyProtection="1"/>
    <xf numFmtId="0" fontId="2" fillId="0" borderId="6"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44" fontId="6" fillId="0" borderId="9" xfId="1" applyFont="1" applyBorder="1" applyAlignment="1" applyProtection="1">
      <alignment vertical="center"/>
    </xf>
    <xf numFmtId="0" fontId="3" fillId="0" borderId="39" xfId="0" applyFont="1" applyFill="1" applyBorder="1" applyAlignment="1" applyProtection="1">
      <alignment horizontal="center" vertical="center" wrapText="1"/>
    </xf>
    <xf numFmtId="0" fontId="8" fillId="0" borderId="41" xfId="0" applyFont="1" applyBorder="1" applyAlignment="1" applyProtection="1">
      <alignment wrapText="1"/>
    </xf>
  </cellXfs>
  <cellStyles count="2">
    <cellStyle name="Normale"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27EAD7-4D96-41C5-BEE5-D4F278857FE8}">
  <dimension ref="B2:B3"/>
  <sheetViews>
    <sheetView topLeftCell="A3" zoomScale="90" zoomScaleNormal="90" workbookViewId="0">
      <selection activeCell="B3" sqref="B3"/>
    </sheetView>
  </sheetViews>
  <sheetFormatPr defaultRowHeight="14.5" x14ac:dyDescent="0.35"/>
  <cols>
    <col min="1" max="1" width="8.7265625" style="6"/>
    <col min="2" max="2" width="105" style="6" customWidth="1"/>
    <col min="3" max="16384" width="8.7265625" style="6"/>
  </cols>
  <sheetData>
    <row r="2" spans="2:2" ht="15" thickBot="1" x14ac:dyDescent="0.4"/>
    <row r="3" spans="2:2" ht="407.25" customHeight="1" thickBot="1" x14ac:dyDescent="0.45">
      <c r="B3" s="92" t="s">
        <v>51</v>
      </c>
    </row>
  </sheetData>
  <sheetProtection algorithmName="SHA-512" hashValue="MVAfeWX5f4vDWhGkbnsDlK0XJQpZ5m40vqYnsEv5T9TnwiGbLT9RLM6m0iJsqUZB0vdD/C9ahcUs+mZXdhW6uA==" saltValue="rfKy/sYMHAQElE1z1O/IpQ==" spinCount="100000" sheet="1" objects="1" scenario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24B4F-2B14-4E6D-B010-EDE59B1F8037}">
  <dimension ref="A1:H39"/>
  <sheetViews>
    <sheetView tabSelected="1" topLeftCell="A3" zoomScale="60" zoomScaleNormal="60" workbookViewId="0">
      <selection activeCell="G7" sqref="G7"/>
    </sheetView>
  </sheetViews>
  <sheetFormatPr defaultRowHeight="25.5" customHeight="1" x14ac:dyDescent="0.35"/>
  <cols>
    <col min="1" max="1" width="54" style="6" bestFit="1" customWidth="1"/>
    <col min="2" max="6" width="20.7265625" style="6" customWidth="1"/>
    <col min="7" max="7" width="24.81640625" style="6" customWidth="1"/>
    <col min="8" max="8" width="14.7265625" style="6" bestFit="1" customWidth="1"/>
    <col min="9" max="16384" width="8.7265625" style="6"/>
  </cols>
  <sheetData>
    <row r="1" spans="1:7" ht="25.5" customHeight="1" thickBot="1" x14ac:dyDescent="0.4"/>
    <row r="2" spans="1:7" ht="76.5" customHeight="1" thickBot="1" x14ac:dyDescent="0.4">
      <c r="A2" s="7" t="s">
        <v>50</v>
      </c>
      <c r="B2" s="8"/>
      <c r="C2" s="8"/>
      <c r="D2" s="8"/>
      <c r="E2" s="8"/>
      <c r="F2" s="8"/>
      <c r="G2" s="9"/>
    </row>
    <row r="3" spans="1:7" ht="30" customHeight="1" thickBot="1" x14ac:dyDescent="0.5">
      <c r="A3" s="10" t="s">
        <v>41</v>
      </c>
      <c r="B3" s="1"/>
      <c r="C3" s="1"/>
      <c r="D3" s="1"/>
      <c r="E3" s="1"/>
      <c r="F3" s="1"/>
      <c r="G3" s="2"/>
    </row>
    <row r="4" spans="1:7" ht="30" customHeight="1" thickBot="1" x14ac:dyDescent="0.5">
      <c r="A4" s="10" t="s">
        <v>42</v>
      </c>
      <c r="B4" s="1"/>
      <c r="C4" s="1"/>
      <c r="D4" s="1"/>
      <c r="E4" s="1"/>
      <c r="F4" s="1"/>
      <c r="G4" s="2"/>
    </row>
    <row r="5" spans="1:7" ht="25.5" customHeight="1" thickBot="1" x14ac:dyDescent="0.4"/>
    <row r="6" spans="1:7" ht="30" customHeight="1" thickBot="1" x14ac:dyDescent="0.4">
      <c r="A6" s="11" t="s">
        <v>5</v>
      </c>
      <c r="B6" s="11" t="s">
        <v>6</v>
      </c>
      <c r="C6" s="11" t="s">
        <v>7</v>
      </c>
      <c r="D6" s="12" t="s">
        <v>8</v>
      </c>
      <c r="E6" s="13"/>
      <c r="F6" s="14"/>
      <c r="G6" s="15" t="s">
        <v>31</v>
      </c>
    </row>
    <row r="7" spans="1:7" ht="30" customHeight="1" thickBot="1" x14ac:dyDescent="0.4">
      <c r="A7" s="16" t="s">
        <v>9</v>
      </c>
      <c r="B7" s="17" t="s">
        <v>10</v>
      </c>
      <c r="C7" s="16" t="s">
        <v>11</v>
      </c>
      <c r="D7" s="18">
        <v>28</v>
      </c>
      <c r="E7" s="19"/>
      <c r="F7" s="20"/>
      <c r="G7" s="3">
        <v>0</v>
      </c>
    </row>
    <row r="8" spans="1:7" ht="30" customHeight="1" thickBot="1" x14ac:dyDescent="0.4">
      <c r="A8" s="21" t="s">
        <v>12</v>
      </c>
      <c r="B8" s="17" t="s">
        <v>13</v>
      </c>
      <c r="C8" s="16" t="s">
        <v>36</v>
      </c>
      <c r="D8" s="22">
        <v>45</v>
      </c>
      <c r="E8" s="23"/>
      <c r="F8" s="24"/>
      <c r="G8" s="3">
        <v>0</v>
      </c>
    </row>
    <row r="9" spans="1:7" ht="30" customHeight="1" thickBot="1" x14ac:dyDescent="0.4">
      <c r="A9" s="25"/>
      <c r="B9" s="26" t="s">
        <v>14</v>
      </c>
      <c r="C9" s="27" t="s">
        <v>15</v>
      </c>
      <c r="D9" s="22">
        <v>300</v>
      </c>
      <c r="E9" s="23"/>
      <c r="F9" s="24"/>
      <c r="G9" s="3">
        <v>0</v>
      </c>
    </row>
    <row r="10" spans="1:7" ht="30" customHeight="1" thickBot="1" x14ac:dyDescent="0.4">
      <c r="A10" s="28" t="s">
        <v>16</v>
      </c>
      <c r="B10" s="29" t="s">
        <v>17</v>
      </c>
      <c r="C10" s="29" t="s">
        <v>18</v>
      </c>
      <c r="D10" s="30" t="s">
        <v>19</v>
      </c>
      <c r="E10" s="31" t="s">
        <v>20</v>
      </c>
      <c r="F10" s="32">
        <v>195.75</v>
      </c>
      <c r="G10" s="3">
        <v>0</v>
      </c>
    </row>
    <row r="11" spans="1:7" ht="30" customHeight="1" thickBot="1" x14ac:dyDescent="0.4">
      <c r="A11" s="33"/>
      <c r="B11" s="34"/>
      <c r="C11" s="34"/>
      <c r="D11" s="30" t="s">
        <v>19</v>
      </c>
      <c r="E11" s="31" t="s">
        <v>21</v>
      </c>
      <c r="F11" s="32">
        <v>216</v>
      </c>
      <c r="G11" s="3">
        <v>0</v>
      </c>
    </row>
    <row r="12" spans="1:7" ht="30" customHeight="1" thickBot="1" x14ac:dyDescent="0.4">
      <c r="A12" s="33"/>
      <c r="B12" s="34"/>
      <c r="C12" s="34"/>
      <c r="D12" s="30" t="s">
        <v>22</v>
      </c>
      <c r="E12" s="31" t="s">
        <v>23</v>
      </c>
      <c r="F12" s="32">
        <v>4.5</v>
      </c>
      <c r="G12" s="3">
        <v>0</v>
      </c>
    </row>
    <row r="13" spans="1:7" ht="30" customHeight="1" thickBot="1" x14ac:dyDescent="0.4">
      <c r="A13" s="33"/>
      <c r="B13" s="34"/>
      <c r="C13" s="34"/>
      <c r="D13" s="30" t="s">
        <v>22</v>
      </c>
      <c r="E13" s="31" t="s">
        <v>24</v>
      </c>
      <c r="F13" s="32">
        <v>6.75</v>
      </c>
      <c r="G13" s="3">
        <v>0</v>
      </c>
    </row>
    <row r="14" spans="1:7" ht="30" customHeight="1" thickBot="1" x14ac:dyDescent="0.4">
      <c r="A14" s="33"/>
      <c r="B14" s="34"/>
      <c r="C14" s="34"/>
      <c r="D14" s="30" t="s">
        <v>22</v>
      </c>
      <c r="E14" s="31" t="s">
        <v>25</v>
      </c>
      <c r="F14" s="32">
        <v>9</v>
      </c>
      <c r="G14" s="3">
        <v>0</v>
      </c>
    </row>
    <row r="15" spans="1:7" ht="30" customHeight="1" thickBot="1" x14ac:dyDescent="0.4">
      <c r="A15" s="33"/>
      <c r="B15" s="34"/>
      <c r="C15" s="34"/>
      <c r="D15" s="35" t="s">
        <v>22</v>
      </c>
      <c r="E15" s="36" t="s">
        <v>26</v>
      </c>
      <c r="F15" s="37">
        <v>27</v>
      </c>
      <c r="G15" s="3">
        <v>0</v>
      </c>
    </row>
    <row r="16" spans="1:7" ht="30" customHeight="1" thickBot="1" x14ac:dyDescent="0.4">
      <c r="A16" s="28" t="s">
        <v>27</v>
      </c>
      <c r="B16" s="38" t="s">
        <v>13</v>
      </c>
      <c r="C16" s="38" t="s">
        <v>28</v>
      </c>
      <c r="D16" s="39">
        <v>86</v>
      </c>
      <c r="E16" s="40"/>
      <c r="F16" s="40"/>
      <c r="G16" s="3">
        <v>0</v>
      </c>
    </row>
    <row r="17" spans="1:8" ht="60" customHeight="1" thickBot="1" x14ac:dyDescent="0.4">
      <c r="A17" s="41"/>
      <c r="B17" s="16" t="s">
        <v>29</v>
      </c>
      <c r="C17" s="16" t="s">
        <v>15</v>
      </c>
      <c r="D17" s="42">
        <v>27</v>
      </c>
      <c r="E17" s="42"/>
      <c r="F17" s="43"/>
      <c r="G17" s="3">
        <v>0</v>
      </c>
    </row>
    <row r="18" spans="1:8" ht="30" customHeight="1" thickBot="1" x14ac:dyDescent="0.4">
      <c r="A18" s="44" t="s">
        <v>30</v>
      </c>
      <c r="B18" s="38" t="s">
        <v>10</v>
      </c>
      <c r="C18" s="38" t="s">
        <v>11</v>
      </c>
      <c r="D18" s="39">
        <v>25</v>
      </c>
      <c r="E18" s="40"/>
      <c r="F18" s="45"/>
      <c r="G18" s="3">
        <v>0</v>
      </c>
    </row>
    <row r="19" spans="1:8" ht="30" customHeight="1" thickBot="1" x14ac:dyDescent="0.4">
      <c r="A19" s="46" t="s">
        <v>32</v>
      </c>
      <c r="B19" s="47" t="s">
        <v>33</v>
      </c>
      <c r="C19" s="47" t="s">
        <v>34</v>
      </c>
      <c r="D19" s="48">
        <v>50000</v>
      </c>
      <c r="E19" s="49"/>
      <c r="F19" s="50"/>
      <c r="G19" s="4">
        <v>0</v>
      </c>
    </row>
    <row r="21" spans="1:8" ht="25.5" customHeight="1" thickBot="1" x14ac:dyDescent="0.4"/>
    <row r="22" spans="1:8" ht="30" customHeight="1" thickBot="1" x14ac:dyDescent="0.4">
      <c r="A22" s="51"/>
      <c r="B22" s="52" t="s">
        <v>0</v>
      </c>
      <c r="C22" s="11" t="s">
        <v>2</v>
      </c>
      <c r="D22" s="53" t="s">
        <v>1</v>
      </c>
      <c r="E22" s="11" t="s">
        <v>3</v>
      </c>
      <c r="F22" s="53" t="s">
        <v>35</v>
      </c>
      <c r="G22" s="11" t="s">
        <v>4</v>
      </c>
    </row>
    <row r="23" spans="1:8" ht="30" customHeight="1" x14ac:dyDescent="0.35">
      <c r="A23" s="54" t="s">
        <v>9</v>
      </c>
      <c r="B23" s="55">
        <f>D7*8760*3</f>
        <v>735840</v>
      </c>
      <c r="C23" s="56">
        <f>G7*8760*3</f>
        <v>0</v>
      </c>
      <c r="D23" s="55">
        <f>D7*8760*3</f>
        <v>735840</v>
      </c>
      <c r="E23" s="56">
        <f>G7*8760*3</f>
        <v>0</v>
      </c>
      <c r="F23" s="55">
        <f t="shared" ref="F23:G27" si="0">B23+D23</f>
        <v>1471680</v>
      </c>
      <c r="G23" s="56">
        <f t="shared" si="0"/>
        <v>0</v>
      </c>
    </row>
    <row r="24" spans="1:8" ht="30" customHeight="1" x14ac:dyDescent="0.35">
      <c r="A24" s="38" t="s">
        <v>12</v>
      </c>
      <c r="B24" s="57">
        <f>(D8*36*90)+(D9*90)</f>
        <v>172800</v>
      </c>
      <c r="C24" s="58">
        <f>(G8*36*90)+(G9*90)</f>
        <v>0</v>
      </c>
      <c r="D24" s="57">
        <f>D8*36*90</f>
        <v>145800</v>
      </c>
      <c r="E24" s="58">
        <f>G8*36*90</f>
        <v>0</v>
      </c>
      <c r="F24" s="57">
        <f t="shared" si="0"/>
        <v>318600</v>
      </c>
      <c r="G24" s="58">
        <f t="shared" si="0"/>
        <v>0</v>
      </c>
    </row>
    <row r="25" spans="1:8" ht="30" customHeight="1" x14ac:dyDescent="0.35">
      <c r="A25" s="38" t="s">
        <v>16</v>
      </c>
      <c r="B25" s="57">
        <f>(F10*1566)+(F11*3909)+(F12*2190)+(F13*1095)+(F14*2190)+(F15*624)</f>
        <v>1204692.75</v>
      </c>
      <c r="C25" s="58">
        <f>(G10*1566)+(G11*3909)+(G12*2190)+(G13*1095)+(G14*2190)+(G15*624)</f>
        <v>0</v>
      </c>
      <c r="D25" s="57">
        <f>(F10*1566)+(F11*3909)+(F12*2190)+(F13*1095)+(F14*2190)+(F15*624)</f>
        <v>1204692.75</v>
      </c>
      <c r="E25" s="58">
        <f>(G10*1566)+(G11*3909)+(G12*2190)+(G13*1095)+(G14*2190)+(G15*624)</f>
        <v>0</v>
      </c>
      <c r="F25" s="57">
        <f t="shared" si="0"/>
        <v>2409385.5</v>
      </c>
      <c r="G25" s="58">
        <f t="shared" si="0"/>
        <v>0</v>
      </c>
    </row>
    <row r="26" spans="1:8" ht="30" customHeight="1" x14ac:dyDescent="0.35">
      <c r="A26" s="38" t="s">
        <v>27</v>
      </c>
      <c r="B26" s="57">
        <f>D16*6*36</f>
        <v>18576</v>
      </c>
      <c r="C26" s="58">
        <f>G16*6*36</f>
        <v>0</v>
      </c>
      <c r="D26" s="57">
        <f>D16*36*6</f>
        <v>18576</v>
      </c>
      <c r="E26" s="58">
        <f>G16*36*6</f>
        <v>0</v>
      </c>
      <c r="F26" s="57">
        <f t="shared" si="0"/>
        <v>37152</v>
      </c>
      <c r="G26" s="58">
        <f t="shared" si="0"/>
        <v>0</v>
      </c>
    </row>
    <row r="27" spans="1:8" ht="30" customHeight="1" thickBot="1" x14ac:dyDescent="0.4">
      <c r="A27" s="59" t="s">
        <v>30</v>
      </c>
      <c r="B27" s="60">
        <f>D18*8*6*15*3</f>
        <v>54000</v>
      </c>
      <c r="C27" s="61">
        <f>G18*8*6*15*3</f>
        <v>0</v>
      </c>
      <c r="D27" s="60">
        <f>D18*6*15*8*3</f>
        <v>54000</v>
      </c>
      <c r="E27" s="61">
        <f>G18*6*15*8*3</f>
        <v>0</v>
      </c>
      <c r="F27" s="60">
        <f t="shared" si="0"/>
        <v>108000</v>
      </c>
      <c r="G27" s="61">
        <f t="shared" si="0"/>
        <v>0</v>
      </c>
    </row>
    <row r="28" spans="1:8" ht="30" customHeight="1" thickBot="1" x14ac:dyDescent="0.4">
      <c r="A28" s="62" t="s">
        <v>37</v>
      </c>
      <c r="B28" s="63">
        <f>SUM(B23:B27)</f>
        <v>2185908.75</v>
      </c>
      <c r="C28" s="64">
        <f t="shared" ref="C28:F28" si="1">SUM(C23:C27)</f>
        <v>0</v>
      </c>
      <c r="D28" s="63">
        <f t="shared" si="1"/>
        <v>2158908.75</v>
      </c>
      <c r="E28" s="64">
        <f t="shared" si="1"/>
        <v>0</v>
      </c>
      <c r="F28" s="63">
        <f t="shared" si="1"/>
        <v>4344817.5</v>
      </c>
      <c r="G28" s="64">
        <f>SUM(G23:G27)</f>
        <v>0</v>
      </c>
      <c r="H28" s="65"/>
    </row>
    <row r="29" spans="1:8" ht="30" customHeight="1" x14ac:dyDescent="0.35">
      <c r="A29" s="66" t="s">
        <v>38</v>
      </c>
      <c r="B29" s="67"/>
      <c r="C29" s="68"/>
      <c r="D29" s="68"/>
      <c r="E29" s="68"/>
      <c r="F29" s="69">
        <v>1304945.25</v>
      </c>
      <c r="G29" s="69">
        <v>1304945.25</v>
      </c>
    </row>
    <row r="30" spans="1:8" ht="30" customHeight="1" x14ac:dyDescent="0.35">
      <c r="A30" s="66" t="s">
        <v>48</v>
      </c>
      <c r="B30" s="67"/>
      <c r="C30" s="68"/>
      <c r="D30" s="68"/>
      <c r="E30" s="68"/>
      <c r="F30" s="58">
        <v>869963.5</v>
      </c>
      <c r="G30" s="58">
        <v>869963.5</v>
      </c>
    </row>
    <row r="31" spans="1:8" ht="30" customHeight="1" x14ac:dyDescent="0.35">
      <c r="A31" s="66" t="s">
        <v>39</v>
      </c>
      <c r="B31" s="70"/>
      <c r="C31" s="71"/>
      <c r="D31" s="71"/>
      <c r="E31" s="71"/>
      <c r="F31" s="58">
        <v>652472.625</v>
      </c>
      <c r="G31" s="58">
        <v>652472.625</v>
      </c>
    </row>
    <row r="32" spans="1:8" ht="30" customHeight="1" thickBot="1" x14ac:dyDescent="0.4">
      <c r="A32" s="72" t="s">
        <v>40</v>
      </c>
      <c r="B32" s="73"/>
      <c r="C32" s="74"/>
      <c r="D32" s="74"/>
      <c r="E32" s="74"/>
      <c r="F32" s="61">
        <v>350818.125</v>
      </c>
      <c r="G32" s="61">
        <v>350818.125</v>
      </c>
    </row>
    <row r="33" spans="1:7" ht="30" customHeight="1" thickBot="1" x14ac:dyDescent="0.4">
      <c r="A33" s="75" t="s">
        <v>49</v>
      </c>
      <c r="B33" s="76"/>
      <c r="C33" s="76"/>
      <c r="D33" s="76"/>
      <c r="E33" s="76"/>
      <c r="F33" s="77">
        <f>SUM(F28:F32)</f>
        <v>7523017</v>
      </c>
      <c r="G33" s="78">
        <f>ROUND((SUM(G28:G32)),2)</f>
        <v>3178199.5</v>
      </c>
    </row>
    <row r="34" spans="1:7" ht="30" customHeight="1" thickBot="1" x14ac:dyDescent="0.4">
      <c r="A34" s="79" t="s">
        <v>43</v>
      </c>
      <c r="B34" s="80"/>
      <c r="C34" s="81"/>
      <c r="D34" s="81"/>
      <c r="E34" s="81"/>
      <c r="F34" s="82">
        <v>5000</v>
      </c>
      <c r="G34" s="82">
        <v>5000</v>
      </c>
    </row>
    <row r="35" spans="1:7" ht="30" customHeight="1" thickBot="1" x14ac:dyDescent="0.4">
      <c r="A35" s="83" t="s">
        <v>47</v>
      </c>
      <c r="B35" s="84"/>
      <c r="C35" s="76"/>
      <c r="D35" s="76"/>
      <c r="E35" s="85"/>
      <c r="F35" s="86">
        <f>F33+F34</f>
        <v>7528017</v>
      </c>
      <c r="G35" s="87">
        <f>G33+G34</f>
        <v>3183199.5</v>
      </c>
    </row>
    <row r="36" spans="1:7" ht="25.5" customHeight="1" thickBot="1" x14ac:dyDescent="0.4">
      <c r="G36" s="65"/>
    </row>
    <row r="37" spans="1:7" ht="30" customHeight="1" thickBot="1" x14ac:dyDescent="0.4">
      <c r="A37" s="88" t="s">
        <v>44</v>
      </c>
      <c r="B37" s="89"/>
    </row>
    <row r="38" spans="1:7" ht="60" customHeight="1" thickBot="1" x14ac:dyDescent="0.4">
      <c r="A38" s="62" t="s">
        <v>46</v>
      </c>
      <c r="B38" s="90">
        <v>3620618.82</v>
      </c>
    </row>
    <row r="39" spans="1:7" ht="60" customHeight="1" thickBot="1" x14ac:dyDescent="0.4">
      <c r="A39" s="91" t="s">
        <v>45</v>
      </c>
      <c r="B39" s="5"/>
    </row>
  </sheetData>
  <sheetProtection algorithmName="SHA-512" hashValue="/2hsVPY7XrkkTxdcFj4KgvN4BF8epZHnut85WWWzw6lKqdjC/QUp7AUuNMb07lNDXX+1mzwd2xBxAShzg69PZA==" saltValue="dHPC03JktGuJ8y+8+O/wPw==" spinCount="100000" sheet="1" objects="1" scenarios="1"/>
  <mergeCells count="23">
    <mergeCell ref="B33:E33"/>
    <mergeCell ref="A37:B37"/>
    <mergeCell ref="B35:E35"/>
    <mergeCell ref="B29:E29"/>
    <mergeCell ref="B30:E30"/>
    <mergeCell ref="B31:E31"/>
    <mergeCell ref="B32:E32"/>
    <mergeCell ref="A2:G2"/>
    <mergeCell ref="B3:G3"/>
    <mergeCell ref="B4:G4"/>
    <mergeCell ref="D6:F6"/>
    <mergeCell ref="D7:F7"/>
    <mergeCell ref="A8:A9"/>
    <mergeCell ref="D8:F8"/>
    <mergeCell ref="D9:F9"/>
    <mergeCell ref="D18:F18"/>
    <mergeCell ref="D19:F19"/>
    <mergeCell ref="A10:A15"/>
    <mergeCell ref="B10:B15"/>
    <mergeCell ref="C10:C15"/>
    <mergeCell ref="A16:A17"/>
    <mergeCell ref="D16:F16"/>
    <mergeCell ref="D17:F1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ISTRUZIONE PER LA COMPILAZIONE</vt:lpstr>
      <vt:lpstr>DETTAGLIO OFFERTA ECONOMICA</vt:lpstr>
    </vt:vector>
  </TitlesOfParts>
  <Company>Politecnico di Milano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Viola Locatelli</dc:creator>
  <cp:lastModifiedBy>Viola Locatelli</cp:lastModifiedBy>
  <dcterms:created xsi:type="dcterms:W3CDTF">2025-04-24T14:18:27Z</dcterms:created>
  <dcterms:modified xsi:type="dcterms:W3CDTF">2025-06-05T13:55:04Z</dcterms:modified>
</cp:coreProperties>
</file>